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ndensatz" sheetId="1" state="visible" r:id="rId3"/>
    <sheet name="Leistung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<sst xmlns="http://schemas.openxmlformats.org/spreadsheetml/2006/main" count="61" uniqueCount="60">
  <si>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ADN Stundensatz-Rechner</t>
  </si>
  <si>
    <t xml:space="preserve">Austrian Detailer Network · austrian-detailer-network.com · Stand 11/2026 · keine Steuerberatung</t>
  </si>
  <si>
    <t xml:space="preserve">Gelb hinterlegte Zellen ausfüllen – alles andere rechnet automatisch.</t>
  </si>
  <si>
    <t xml:space="preserve">FIXKOSTEN PRO JAHR</t>
  </si>
  <si>
    <t xml:space="preserve">Miete / Halle inkl. Betriebskosten</t>
  </si>
  <si>
    <t xml:space="preserve">z. B. 800 € × 12</t>
  </si>
  <si>
    <t xml:space="preserve">Strom, Wasser, Heizung</t>
  </si>
  <si>
    <t xml:space="preserve">Versicherungen (Betriebshaftpflicht, Inhalt)</t>
  </si>
  <si>
    <t xml:space="preserve">Betriebshaftpflicht mit Obhutsschäden an Kundenfahrzeugen!</t>
  </si>
  <si>
    <t xml:space="preserve">SVS-Beiträge</t>
  </si>
  <si>
    <t xml:space="preserve">Mindestbeitrag 2026 ca. 160,81 €/Monat – bei Gewinn höher</t>
  </si>
  <si>
    <t xml:space="preserve">WKO-Grundumlage</t>
  </si>
  <si>
    <t xml:space="preserve">je nach Bundesland/Fachgruppe</t>
  </si>
  <si>
    <t xml:space="preserve">Leasing / Abschreibung Maschinen</t>
  </si>
  <si>
    <t xml:space="preserve">Poliermaschinen, Trockeneis, Dampf, Sauger …</t>
  </si>
  <si>
    <t xml:space="preserve">Fahrzeug (Leasing, Versicherung, Sprit)</t>
  </si>
  <si>
    <t xml:space="preserve">Software, Telefon, Internet, Website</t>
  </si>
  <si>
    <t xml:space="preserve">Marketing (Werbung, Social Media, Druck)</t>
  </si>
  <si>
    <t xml:space="preserve">Steuerberatung / Buchhaltung</t>
  </si>
  <si>
    <t xml:space="preserve">Weiterbildung (Kurse, Experience Day …)</t>
  </si>
  <si>
    <t xml:space="preserve">Sonstiges / Reserve</t>
  </si>
  <si>
    <t xml:space="preserve">Summe Fixkosten</t>
  </si>
  <si>
    <t xml:space="preserve">Gewünschter Unternehmerlohn (Gewinn vor Steuer)</t>
  </si>
  <si>
    <t xml:space="preserve">Was am Jahresende übrig bleiben soll</t>
  </si>
  <si>
    <t xml:space="preserve">Benötigter Jahresumsatz ohne Material</t>
  </si>
  <si>
    <t xml:space="preserve">ZEIT</t>
  </si>
  <si>
    <t xml:space="preserve">Arbeitswochen pro Jahr</t>
  </si>
  <si>
    <t xml:space="preserve">52 minus Urlaub, Feiertage, Krankheit</t>
  </si>
  <si>
    <t xml:space="preserve">Arbeitsstunden pro Woche</t>
  </si>
  <si>
    <t xml:space="preserve">Anteil verrechenbarer Stunden</t>
  </si>
  <si>
    <t xml:space="preserve">Büro, Akquise, Reinigung, Fahrten zählen nicht! 60–70 % ist realistisch</t>
  </si>
  <si>
    <t xml:space="preserve">Verrechenbare Stunden pro Jahr</t>
  </si>
  <si>
    <t xml:space="preserve">ERGEBNIS</t>
  </si>
  <si>
    <t xml:space="preserve">Mindeststundensatz netto</t>
  </si>
  <si>
    <t xml:space="preserve">Darunter verlierst du Geld</t>
  </si>
  <si>
    <t xml:space="preserve">Umsatzsteuer (0 % bei Kleinunternehmer, sonst 20 %)</t>
  </si>
  <si>
    <t xml:space="preserve">Kleinunternehmerregelung bis 55.000 € Umsatz/Jahr</t>
  </si>
  <si>
    <t xml:space="preserve">Mindeststundensatz brutto</t>
  </si>
  <si>
    <t xml:space="preserve">Empfohlener Stundensatz netto (+15 % Puffer)</t>
  </si>
  <si>
    <t xml:space="preserve">ADN Leistungskalkulation</t>
  </si>
  <si>
    <t xml:space="preserve">Preis pro Leistung aus Stundensatz, Zeit und Material – mit Deckungsbeitrag pro Stunde</t>
  </si>
  <si>
    <t xml:space="preserve">Stundensatz netto aus Blatt 'Stundensatz':</t>
  </si>
  <si>
    <t xml:space="preserve">Leistung</t>
  </si>
  <si>
    <t xml:space="preserve">Arbeitszeit (h)</t>
  </si>
  <si>
    <t xml:space="preserve">Material (€)</t>
  </si>
  <si>
    <t xml:space="preserve">Dein Preis netto (€)</t>
  </si>
  <si>
    <t xml:space="preserve">Mindestpreis netto (€)</t>
  </si>
  <si>
    <t xml:space="preserve">Deckungsbeitrag (€)</t>
  </si>
  <si>
    <t xml:space="preserve">DB pro Stunde (€)</t>
  </si>
  <si>
    <t xml:space="preserve">Status</t>
  </si>
  <si>
    <t xml:space="preserve">Außenwäsche Premium (Handwäsche, Felgen, Trocknen)</t>
  </si>
  <si>
    <t xml:space="preserve">Innenreinigung Basic</t>
  </si>
  <si>
    <t xml:space="preserve">Innenreinigung Intensiv (Polster, Dampf)</t>
  </si>
  <si>
    <t xml:space="preserve">Politur 1-stufig (One-Step)</t>
  </si>
  <si>
    <t xml:space="preserve">Lackkorrektur 2-stufig</t>
  </si>
  <si>
    <t xml:space="preserve">Keramikversiegelung inkl. 1-Step-Politur</t>
  </si>
  <si>
    <t xml:space="preserve">Trockeneisreinigung Motorraum</t>
  </si>
  <si>
    <t xml:space="preserve">Ozonbehandlung</t>
  </si>
  <si>
    <t xml:space="preserve">Wartungswäsche Keramik</t>
  </si>
  <si>
    <t xml:space="preserve">Beispielwerte sind Annahmen zur Orientierung, keine ADN-Preisempfehlung – mit eigenen Zeiten und Preisen überschreiben.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</si>
</sst>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&quot; €&quot;;\-#,##0.00&quot; €&quot;;\-"/>
    <numFmt numFmtId="166" formatCode="#,##0"/>
    <numFmt numFmtId="167" formatCode="0%"/>
    <numFmt numFmtId="168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E6393C"/>
      <name val="Arial"/>
      <family val="0"/>
      <charset val="1"/>
    </font>
    <font>
      <sz val="11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E6393C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i val="true"/>
      <sz val="9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6393C"/>
        <bgColor rgb="FF993366"/>
      </patternFill>
    </fill>
    <fill>
      <patternFill patternType="solid">
        <fgColor rgb="FFFFF2CC"/>
        <bgColor rgb="FFF4F2F3"/>
      </patternFill>
    </fill>
    <fill>
      <patternFill patternType="solid">
        <fgColor rgb="FFF4F2F3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4F2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393C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50"/>
  </cols>
  <sheetData>
    <row r="1" customFormat="false" ht="19.7" hidden="false" customHeight="fals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15" hidden="false" customHeight="false" outlineLevel="0" collapsed="false">
      <c r="A3" s="4" t="s">
        <v>2</v>
      </c>
      <c r="B3" s="2"/>
      <c r="C3" s="2"/>
    </row>
    <row r="4" customFormat="false" ht="15" hidden="false" customHeight="false" outlineLevel="0" collapsed="false">
      <c r="A4" s="5" t="s">
        <v>3</v>
      </c>
      <c r="B4" s="6"/>
      <c r="C4" s="6"/>
    </row>
    <row r="5" customFormat="false" ht="15" hidden="false" customHeight="false" outlineLevel="0" collapsed="false">
      <c r="A5" s="2" t="s">
        <v>4</v>
      </c>
      <c r="B5" s="7" t="n">
        <v>9600</v>
      </c>
      <c r="C5" s="3" t="s">
        <v>5</v>
      </c>
    </row>
    <row r="6" customFormat="false" ht="15" hidden="false" customHeight="false" outlineLevel="0" collapsed="false">
      <c r="A6" s="2" t="s">
        <v>6</v>
      </c>
      <c r="B6" s="7" t="n">
        <v>2400</v>
      </c>
      <c r="C6" s="2"/>
    </row>
    <row r="7" customFormat="false" ht="15" hidden="false" customHeight="false" outlineLevel="0" collapsed="false">
      <c r="A7" s="2" t="s">
        <v>7</v>
      </c>
      <c r="B7" s="7" t="n">
        <v>900</v>
      </c>
      <c r="C7" s="3" t="s">
        <v>8</v>
      </c>
    </row>
    <row r="8" customFormat="false" ht="15" hidden="false" customHeight="false" outlineLevel="0" collapsed="false">
      <c r="A8" s="2" t="s">
        <v>9</v>
      </c>
      <c r="B8" s="7" t="n">
        <v>3400</v>
      </c>
      <c r="C8" s="3" t="s">
        <v>10</v>
      </c>
    </row>
    <row r="9" customFormat="false" ht="15" hidden="false" customHeight="false" outlineLevel="0" collapsed="false">
      <c r="A9" s="2" t="s">
        <v>11</v>
      </c>
      <c r="B9" s="7" t="n">
        <v>150</v>
      </c>
      <c r="C9" s="3" t="s">
        <v>12</v>
      </c>
    </row>
    <row r="10" customFormat="false" ht="15" hidden="false" customHeight="false" outlineLevel="0" collapsed="false">
      <c r="A10" s="2" t="s">
        <v>13</v>
      </c>
      <c r="B10" s="7" t="n">
        <v>3600</v>
      </c>
      <c r="C10" s="3" t="s">
        <v>14</v>
      </c>
    </row>
    <row r="11" customFormat="false" ht="15" hidden="false" customHeight="false" outlineLevel="0" collapsed="false">
      <c r="A11" s="2" t="s">
        <v>15</v>
      </c>
      <c r="B11" s="7" t="n">
        <v>4800</v>
      </c>
      <c r="C11" s="2"/>
    </row>
    <row r="12" customFormat="false" ht="15" hidden="false" customHeight="false" outlineLevel="0" collapsed="false">
      <c r="A12" s="2" t="s">
        <v>16</v>
      </c>
      <c r="B12" s="7" t="n">
        <v>900</v>
      </c>
      <c r="C12" s="2"/>
    </row>
    <row r="13" customFormat="false" ht="15" hidden="false" customHeight="false" outlineLevel="0" collapsed="false">
      <c r="A13" s="2" t="s">
        <v>17</v>
      </c>
      <c r="B13" s="7" t="n">
        <v>1200</v>
      </c>
      <c r="C13" s="2"/>
    </row>
    <row r="14" customFormat="false" ht="15" hidden="false" customHeight="false" outlineLevel="0" collapsed="false">
      <c r="A14" s="2" t="s">
        <v>18</v>
      </c>
      <c r="B14" s="7" t="n">
        <v>1500</v>
      </c>
      <c r="C14" s="2"/>
    </row>
    <row r="15" customFormat="false" ht="15" hidden="false" customHeight="false" outlineLevel="0" collapsed="false">
      <c r="A15" s="2" t="s">
        <v>19</v>
      </c>
      <c r="B15" s="7" t="n">
        <v>600</v>
      </c>
      <c r="C15" s="2"/>
    </row>
    <row r="16" customFormat="false" ht="15" hidden="false" customHeight="false" outlineLevel="0" collapsed="false">
      <c r="A16" s="2" t="s">
        <v>20</v>
      </c>
      <c r="B16" s="7" t="n">
        <v>1000</v>
      </c>
      <c r="C16" s="2"/>
    </row>
    <row r="17" customFormat="false" ht="15" hidden="false" customHeight="false" outlineLevel="0" collapsed="false">
      <c r="A17" s="2"/>
      <c r="B17" s="2"/>
      <c r="C17" s="2"/>
    </row>
    <row r="18" customFormat="false" ht="15" hidden="false" customHeight="false" outlineLevel="0" collapsed="false">
      <c r="A18" s="8" t="s">
        <v>21</v>
      </c>
      <c r="B18" s="9" t="n">
        <f aca="false">SUM(B5:B16)</f>
        <v>30050</v>
      </c>
      <c r="C18" s="2"/>
    </row>
    <row r="19" customFormat="false" ht="15" hidden="false" customHeight="false" outlineLevel="0" collapsed="false">
      <c r="A19" s="2" t="s">
        <v>22</v>
      </c>
      <c r="B19" s="7" t="n">
        <v>36000</v>
      </c>
      <c r="C19" s="3" t="s">
        <v>23</v>
      </c>
    </row>
    <row r="20" customFormat="false" ht="15" hidden="false" customHeight="false" outlineLevel="0" collapsed="false">
      <c r="A20" s="8" t="s">
        <v>24</v>
      </c>
      <c r="B20" s="9" t="n">
        <f aca="false">B18+B19</f>
        <v>66050</v>
      </c>
      <c r="C20" s="2"/>
    </row>
    <row r="21" customFormat="false" ht="15" hidden="false" customHeight="false" outlineLevel="0" collapsed="false">
      <c r="A21" s="2"/>
      <c r="B21" s="2"/>
      <c r="C21" s="2"/>
    </row>
    <row r="22" customFormat="false" ht="15" hidden="false" customHeight="false" outlineLevel="0" collapsed="false">
      <c r="A22" s="5" t="s">
        <v>25</v>
      </c>
      <c r="B22" s="6"/>
      <c r="C22" s="6"/>
    </row>
    <row r="23" customFormat="false" ht="15" hidden="false" customHeight="false" outlineLevel="0" collapsed="false">
      <c r="A23" s="2" t="s">
        <v>26</v>
      </c>
      <c r="B23" s="10" t="n">
        <v>46</v>
      </c>
      <c r="C23" s="3" t="s">
        <v>27</v>
      </c>
    </row>
    <row r="24" customFormat="false" ht="15" hidden="false" customHeight="false" outlineLevel="0" collapsed="false">
      <c r="A24" s="2" t="s">
        <v>28</v>
      </c>
      <c r="B24" s="10" t="n">
        <v>40</v>
      </c>
      <c r="C24" s="2"/>
    </row>
    <row r="25" customFormat="false" ht="15" hidden="false" customHeight="false" outlineLevel="0" collapsed="false">
      <c r="A25" s="2" t="s">
        <v>29</v>
      </c>
      <c r="B25" s="11" t="n">
        <v>0.65</v>
      </c>
      <c r="C25" s="3" t="s">
        <v>30</v>
      </c>
    </row>
    <row r="26" customFormat="false" ht="15" hidden="false" customHeight="false" outlineLevel="0" collapsed="false">
      <c r="A26" s="2" t="s">
        <v>31</v>
      </c>
      <c r="B26" s="12" t="n">
        <f aca="false">B23*B24*B25</f>
        <v>1196</v>
      </c>
      <c r="C26" s="2"/>
    </row>
    <row r="27" customFormat="false" ht="15" hidden="false" customHeight="false" outlineLevel="0" collapsed="false">
      <c r="A27" s="2"/>
      <c r="B27" s="2"/>
      <c r="C27" s="2"/>
    </row>
    <row r="28" customFormat="false" ht="15" hidden="false" customHeight="false" outlineLevel="0" collapsed="false">
      <c r="A28" s="5" t="s">
        <v>32</v>
      </c>
      <c r="B28" s="6"/>
      <c r="C28" s="6"/>
    </row>
    <row r="29" customFormat="false" ht="16.15" hidden="false" customHeight="false" outlineLevel="0" collapsed="false">
      <c r="A29" s="8" t="s">
        <v>33</v>
      </c>
      <c r="B29" s="13" t="n">
        <f aca="false">IFERROR(B20/B26,0)</f>
        <v>55.2257525083612</v>
      </c>
      <c r="C29" s="3" t="s">
        <v>34</v>
      </c>
    </row>
    <row r="30" customFormat="false" ht="15" hidden="false" customHeight="false" outlineLevel="0" collapsed="false">
      <c r="A30" s="2" t="s">
        <v>35</v>
      </c>
      <c r="B30" s="11" t="n">
        <v>0.2</v>
      </c>
      <c r="C30" s="3" t="s">
        <v>36</v>
      </c>
    </row>
    <row r="31" customFormat="false" ht="15" hidden="false" customHeight="false" outlineLevel="0" collapsed="false">
      <c r="A31" s="8" t="s">
        <v>37</v>
      </c>
      <c r="B31" s="14" t="n">
        <f aca="false">B29*(1+B30)</f>
        <v>66.2709030100334</v>
      </c>
      <c r="C31" s="2"/>
    </row>
    <row r="32" customFormat="false" ht="15" hidden="false" customHeight="false" outlineLevel="0" collapsed="false">
      <c r="A32" s="8" t="s">
        <v>38</v>
      </c>
      <c r="B32" s="14" t="n">
        <f aca="false">B29*1.15</f>
        <v>63.5096153846154</v>
      </c>
      <c r="C32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2"/>
    <col collapsed="false" customWidth="true" hidden="false" outlineLevel="0" max="7" min="4" style="0" width="14"/>
    <col collapsed="false" customWidth="true" hidden="false" outlineLevel="0" max="8" min="8" style="0" width="20"/>
  </cols>
  <sheetData>
    <row r="1" customFormat="false" ht="19.7" hidden="false" customHeight="false" outlineLevel="0" collapsed="false">
      <c r="A1" s="1" t="s">
        <v>39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3" t="s">
        <v>40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  <c r="G3" s="2"/>
      <c r="H3" s="2"/>
    </row>
    <row r="4" customFormat="false" ht="15" hidden="false" customHeight="false" outlineLevel="0" collapsed="false">
      <c r="A4" s="8" t="s">
        <v>41</v>
      </c>
      <c r="B4" s="2"/>
      <c r="C4" s="2"/>
      <c r="D4" s="15" t="n">
        <f aca="false">Stundensatz!B29</f>
        <v>55.2257525083612</v>
      </c>
      <c r="E4" s="2"/>
      <c r="F4" s="2"/>
      <c r="G4" s="2"/>
      <c r="H4" s="2"/>
    </row>
    <row r="5" customFormat="false" ht="31.5" hidden="false" customHeight="true" outlineLevel="0" collapsed="false">
      <c r="A5" s="16" t="s">
        <v>42</v>
      </c>
      <c r="B5" s="16" t="s">
        <v>43</v>
      </c>
      <c r="C5" s="16" t="s">
        <v>44</v>
      </c>
      <c r="D5" s="16" t="s">
        <v>45</v>
      </c>
      <c r="E5" s="16" t="s">
        <v>46</v>
      </c>
      <c r="F5" s="16" t="s">
        <v>47</v>
      </c>
      <c r="G5" s="16" t="s">
        <v>48</v>
      </c>
      <c r="H5" s="16" t="s">
        <v>49</v>
      </c>
    </row>
    <row r="6" customFormat="false" ht="15" hidden="false" customHeight="false" outlineLevel="0" collapsed="false">
      <c r="A6" s="2" t="s">
        <v>50</v>
      </c>
      <c r="B6" s="17" t="n">
        <v>1.5</v>
      </c>
      <c r="C6" s="7" t="n">
        <v>8</v>
      </c>
      <c r="D6" s="7" t="n">
        <v>89</v>
      </c>
      <c r="E6" s="9" t="n">
        <f aca="false">IF(B6="","",B6*$D$4+C6)</f>
        <v>90.8386287625418</v>
      </c>
      <c r="F6" s="9" t="n">
        <f aca="false">IF(D6="","",D6-C6)</f>
        <v>81</v>
      </c>
      <c r="G6" s="9" t="n">
        <f aca="false">IF(OR(B6="",B6=0),"",F6/B6)</f>
        <v>54</v>
      </c>
      <c r="H6" s="2" t="str">
        <f aca="false">IF(D6="","",IF(D6&gt;=E6,"✔ rentabel","✖ unter Mindestpreis"))</f>
        <v>✖ unter Mindestpreis</v>
      </c>
    </row>
    <row r="7" customFormat="false" ht="15" hidden="false" customHeight="false" outlineLevel="0" collapsed="false">
      <c r="A7" s="2" t="s">
        <v>51</v>
      </c>
      <c r="B7" s="17" t="n">
        <v>2</v>
      </c>
      <c r="C7" s="7" t="n">
        <v>6</v>
      </c>
      <c r="D7" s="7" t="n">
        <v>119</v>
      </c>
      <c r="E7" s="9" t="n">
        <f aca="false">IF(B7="","",B7*$D$4+C7)</f>
        <v>116.451505016722</v>
      </c>
      <c r="F7" s="9" t="n">
        <f aca="false">IF(D7="","",D7-C7)</f>
        <v>113</v>
      </c>
      <c r="G7" s="9" t="n">
        <f aca="false">IF(OR(B7="",B7=0),"",F7/B7)</f>
        <v>56.5</v>
      </c>
      <c r="H7" s="2" t="str">
        <f aca="false">IF(D7="","",IF(D7&gt;=E7,"✔ rentabel","✖ unter Mindestpreis"))</f>
        <v>✔ rentabel</v>
      </c>
    </row>
    <row r="8" customFormat="false" ht="15" hidden="false" customHeight="false" outlineLevel="0" collapsed="false">
      <c r="A8" s="2" t="s">
        <v>52</v>
      </c>
      <c r="B8" s="17" t="n">
        <v>4</v>
      </c>
      <c r="C8" s="7" t="n">
        <v>15</v>
      </c>
      <c r="D8" s="7" t="n">
        <v>249</v>
      </c>
      <c r="E8" s="9" t="n">
        <f aca="false">IF(B8="","",B8*$D$4+C8)</f>
        <v>235.903010033445</v>
      </c>
      <c r="F8" s="9" t="n">
        <f aca="false">IF(D8="","",D8-C8)</f>
        <v>234</v>
      </c>
      <c r="G8" s="9" t="n">
        <f aca="false">IF(OR(B8="",B8=0),"",F8/B8)</f>
        <v>58.5</v>
      </c>
      <c r="H8" s="2" t="str">
        <f aca="false">IF(D8="","",IF(D8&gt;=E8,"✔ rentabel","✖ unter Mindestpreis"))</f>
        <v>✔ rentabel</v>
      </c>
    </row>
    <row r="9" customFormat="false" ht="15" hidden="false" customHeight="false" outlineLevel="0" collapsed="false">
      <c r="A9" s="2" t="s">
        <v>53</v>
      </c>
      <c r="B9" s="17" t="n">
        <v>6</v>
      </c>
      <c r="C9" s="7" t="n">
        <v>25</v>
      </c>
      <c r="D9" s="7" t="n">
        <v>390</v>
      </c>
      <c r="E9" s="9" t="n">
        <f aca="false">IF(B9="","",B9*$D$4+C9)</f>
        <v>356.354515050167</v>
      </c>
      <c r="F9" s="9" t="n">
        <f aca="false">IF(D9="","",D9-C9)</f>
        <v>365</v>
      </c>
      <c r="G9" s="9" t="n">
        <f aca="false">IF(OR(B9="",B9=0),"",F9/B9)</f>
        <v>60.8333333333333</v>
      </c>
      <c r="H9" s="2" t="str">
        <f aca="false">IF(D9="","",IF(D9&gt;=E9,"✔ rentabel","✖ unter Mindestpreis"))</f>
        <v>✔ rentabel</v>
      </c>
    </row>
    <row r="10" customFormat="false" ht="15" hidden="false" customHeight="false" outlineLevel="0" collapsed="false">
      <c r="A10" s="2" t="s">
        <v>54</v>
      </c>
      <c r="B10" s="17" t="n">
        <v>12</v>
      </c>
      <c r="C10" s="7" t="n">
        <v>40</v>
      </c>
      <c r="D10" s="7" t="n">
        <v>790</v>
      </c>
      <c r="E10" s="9" t="n">
        <f aca="false">IF(B10="","",B10*$D$4+C10)</f>
        <v>702.709030100334</v>
      </c>
      <c r="F10" s="9" t="n">
        <f aca="false">IF(D10="","",D10-C10)</f>
        <v>750</v>
      </c>
      <c r="G10" s="9" t="n">
        <f aca="false">IF(OR(B10="",B10=0),"",F10/B10)</f>
        <v>62.5</v>
      </c>
      <c r="H10" s="2" t="str">
        <f aca="false">IF(D10="","",IF(D10&gt;=E10,"✔ rentabel","✖ unter Mindestpreis"))</f>
        <v>✔ rentabel</v>
      </c>
    </row>
    <row r="11" customFormat="false" ht="15" hidden="false" customHeight="false" outlineLevel="0" collapsed="false">
      <c r="A11" s="2" t="s">
        <v>55</v>
      </c>
      <c r="B11" s="17" t="n">
        <v>10</v>
      </c>
      <c r="C11" s="7" t="n">
        <v>120</v>
      </c>
      <c r="D11" s="7" t="n">
        <v>990</v>
      </c>
      <c r="E11" s="9" t="n">
        <f aca="false">IF(B11="","",B11*$D$4+C11)</f>
        <v>672.257525083612</v>
      </c>
      <c r="F11" s="9" t="n">
        <f aca="false">IF(D11="","",D11-C11)</f>
        <v>870</v>
      </c>
      <c r="G11" s="9" t="n">
        <f aca="false">IF(OR(B11="",B11=0),"",F11/B11)</f>
        <v>87</v>
      </c>
      <c r="H11" s="2" t="str">
        <f aca="false">IF(D11="","",IF(D11&gt;=E11,"✔ rentabel","✖ unter Mindestpreis"))</f>
        <v>✔ rentabel</v>
      </c>
    </row>
    <row r="12" customFormat="false" ht="15" hidden="false" customHeight="false" outlineLevel="0" collapsed="false">
      <c r="A12" s="2" t="s">
        <v>56</v>
      </c>
      <c r="B12" s="17" t="n">
        <v>1.5</v>
      </c>
      <c r="C12" s="7" t="n">
        <v>25</v>
      </c>
      <c r="D12" s="7" t="n">
        <v>149</v>
      </c>
      <c r="E12" s="9" t="n">
        <f aca="false">IF(B12="","",B12*$D$4+C12)</f>
        <v>107.838628762542</v>
      </c>
      <c r="F12" s="9" t="n">
        <f aca="false">IF(D12="","",D12-C12)</f>
        <v>124</v>
      </c>
      <c r="G12" s="9" t="n">
        <f aca="false">IF(OR(B12="",B12=0),"",F12/B12)</f>
        <v>82.6666666666667</v>
      </c>
      <c r="H12" s="2" t="str">
        <f aca="false">IF(D12="","",IF(D12&gt;=E12,"✔ rentabel","✖ unter Mindestpreis"))</f>
        <v>✔ rentabel</v>
      </c>
    </row>
    <row r="13" customFormat="false" ht="15" hidden="false" customHeight="false" outlineLevel="0" collapsed="false">
      <c r="A13" s="2" t="s">
        <v>57</v>
      </c>
      <c r="B13" s="17" t="n">
        <v>0.5</v>
      </c>
      <c r="C13" s="7" t="n">
        <v>2</v>
      </c>
      <c r="D13" s="7" t="n">
        <v>59</v>
      </c>
      <c r="E13" s="9" t="n">
        <f aca="false">IF(B13="","",B13*$D$4+C13)</f>
        <v>29.6128762541806</v>
      </c>
      <c r="F13" s="9" t="n">
        <f aca="false">IF(D13="","",D13-C13)</f>
        <v>57</v>
      </c>
      <c r="G13" s="9" t="n">
        <f aca="false">IF(OR(B13="",B13=0),"",F13/B13)</f>
        <v>114</v>
      </c>
      <c r="H13" s="2" t="str">
        <f aca="false">IF(D13="","",IF(D13&gt;=E13,"✔ rentabel","✖ unter Mindestpreis"))</f>
        <v>✔ rentabel</v>
      </c>
    </row>
    <row r="14" customFormat="false" ht="15" hidden="false" customHeight="false" outlineLevel="0" collapsed="false">
      <c r="A14" s="2" t="s">
        <v>58</v>
      </c>
      <c r="B14" s="17" t="n">
        <v>1.5</v>
      </c>
      <c r="C14" s="7" t="n">
        <v>10</v>
      </c>
      <c r="D14" s="7" t="n">
        <v>99</v>
      </c>
      <c r="E14" s="9" t="n">
        <f aca="false">IF(B14="","",B14*$D$4+C14)</f>
        <v>92.8386287625418</v>
      </c>
      <c r="F14" s="9" t="n">
        <f aca="false">IF(D14="","",D14-C14)</f>
        <v>89</v>
      </c>
      <c r="G14" s="9" t="n">
        <f aca="false">IF(OR(B14="",B14=0),"",F14/B14)</f>
        <v>59.3333333333333</v>
      </c>
      <c r="H14" s="2" t="str">
        <f aca="false">IF(D14="","",IF(D14&gt;=E14,"✔ rentabel","✖ unter Mindestpreis"))</f>
        <v>✔ rentabel</v>
      </c>
    </row>
    <row r="15" customFormat="false" ht="15" hidden="false" customHeight="false" outlineLevel="0" collapsed="false">
      <c r="A15" s="2"/>
      <c r="B15" s="17"/>
      <c r="C15" s="7"/>
      <c r="D15" s="7"/>
      <c r="E15" s="9" t="str">
        <f aca="false">IF(B15="","",B15*$D$4+C15)</f>
        <v/>
      </c>
      <c r="F15" s="9" t="str">
        <f aca="false">IF(D15="","",D15-C15)</f>
        <v/>
      </c>
      <c r="G15" s="9" t="str">
        <f aca="false">IF(OR(B15="",B15=0),"",F15/B15)</f>
        <v/>
      </c>
      <c r="H15" s="2" t="str">
        <f aca="false">IF(D15="","",IF(D15&gt;=E15,"✔ rentabel","✖ unter Mindestpreis"))</f>
        <v/>
      </c>
    </row>
    <row r="16" customFormat="false" ht="15" hidden="false" customHeight="false" outlineLevel="0" collapsed="false">
      <c r="A16" s="18"/>
      <c r="B16" s="18"/>
      <c r="C16" s="18"/>
      <c r="D16" s="18"/>
      <c r="E16" s="9" t="str">
        <f aca="false">IF(B16="","",B16*$D$4+C16)</f>
        <v/>
      </c>
      <c r="F16" s="9" t="str">
        <f aca="false">IF(D16="","",D16-C16)</f>
        <v/>
      </c>
      <c r="G16" s="9" t="str">
        <f aca="false">IF(OR(B16="",B16=0),"",F16/B16)</f>
        <v/>
      </c>
      <c r="H16" s="2" t="str">
        <f aca="false">IF(D16="","",IF(D16&gt;=E16,"✔ rentabel","✖ unter Mindestpreis"))</f>
        <v/>
      </c>
    </row>
    <row r="17" customFormat="false" ht="15" hidden="false" customHeight="false" outlineLevel="0" collapsed="false">
      <c r="A17" s="18"/>
      <c r="B17" s="18"/>
      <c r="C17" s="18"/>
      <c r="D17" s="18"/>
      <c r="E17" s="9" t="str">
        <f aca="false">IF(B17="","",B17*$D$4+C17)</f>
        <v/>
      </c>
      <c r="F17" s="9" t="str">
        <f aca="false">IF(D17="","",D17-C17)</f>
        <v/>
      </c>
      <c r="G17" s="9" t="str">
        <f aca="false">IF(OR(B17="",B17=0),"",F17/B17)</f>
        <v/>
      </c>
      <c r="H17" s="2" t="str">
        <f aca="false">IF(D17="","",IF(D17&gt;=E17,"✔ rentabel","✖ unter Mindestpreis"))</f>
        <v/>
      </c>
    </row>
    <row r="18" customFormat="false" ht="15" hidden="false" customHeight="false" outlineLevel="0" collapsed="false">
      <c r="A18" s="18"/>
      <c r="B18" s="18"/>
      <c r="C18" s="18"/>
      <c r="D18" s="18"/>
      <c r="E18" s="9" t="str">
        <f aca="false">IF(B18="","",B18*$D$4+C18)</f>
        <v/>
      </c>
      <c r="F18" s="9" t="str">
        <f aca="false">IF(D18="","",D18-C18)</f>
        <v/>
      </c>
      <c r="G18" s="9" t="str">
        <f aca="false">IF(OR(B18="",B18=0),"",F18/B18)</f>
        <v/>
      </c>
      <c r="H18" s="2" t="str">
        <f aca="false">IF(D18="","",IF(D18&gt;=E18,"✔ rentabel","✖ unter Mindestpreis"))</f>
        <v/>
      </c>
    </row>
    <row r="19" customFormat="false" ht="15" hidden="false" customHeight="false" outlineLevel="0" collapsed="false">
      <c r="A19" s="18"/>
      <c r="B19" s="18"/>
      <c r="C19" s="18"/>
      <c r="D19" s="18"/>
      <c r="E19" s="9" t="str">
        <f aca="false">IF(B19="","",B19*$D$4+C19)</f>
        <v/>
      </c>
      <c r="F19" s="9" t="str">
        <f aca="false">IF(D19="","",D19-C19)</f>
        <v/>
      </c>
      <c r="G19" s="9" t="str">
        <f aca="false">IF(OR(B19="",B19=0),"",F19/B19)</f>
        <v/>
      </c>
      <c r="H19" s="2" t="str">
        <f aca="false">IF(D19="","",IF(D19&gt;=E19,"✔ rentabel","✖ unter Mindestpreis"))</f>
        <v/>
      </c>
    </row>
    <row r="20" customFormat="false" ht="15" hidden="false" customHeight="false" outlineLevel="0" collapsed="false">
      <c r="A20" s="18"/>
      <c r="B20" s="18"/>
      <c r="C20" s="18"/>
      <c r="D20" s="18"/>
      <c r="E20" s="9" t="str">
        <f aca="false">IF(B20="","",B20*$D$4+C20)</f>
        <v/>
      </c>
      <c r="F20" s="9" t="str">
        <f aca="false">IF(D20="","",D20-C20)</f>
        <v/>
      </c>
      <c r="G20" s="9" t="str">
        <f aca="false">IF(OR(B20="",B20=0),"",F20/B20)</f>
        <v/>
      </c>
      <c r="H20" s="2" t="str">
        <f aca="false">IF(D20="","",IF(D20&gt;=E20,"✔ rentabel","✖ unter Mindestpreis"))</f>
        <v/>
      </c>
    </row>
    <row r="21" customFormat="false" ht="15" hidden="false" customHeight="false" outlineLevel="0" collapsed="false">
      <c r="A21" s="18"/>
      <c r="B21" s="18"/>
      <c r="C21" s="18"/>
      <c r="D21" s="18"/>
      <c r="E21" s="9" t="str">
        <f aca="false">IF(B21="","",B21*$D$4+C21)</f>
        <v/>
      </c>
      <c r="F21" s="9" t="str">
        <f aca="false">IF(D21="","",D21-C21)</f>
        <v/>
      </c>
      <c r="G21" s="9" t="str">
        <f aca="false">IF(OR(B21="",B21=0),"",F21/B21)</f>
        <v/>
      </c>
      <c r="H21" s="2" t="str">
        <f aca="false">IF(D21="","",IF(D21&gt;=E21,"✔ rentabel","✖ unter Mindestpreis"))</f>
        <v/>
      </c>
    </row>
    <row r="22" customFormat="false" ht="15" hidden="false" customHeight="false" outlineLevel="0" collapsed="false">
      <c r="A22" s="18"/>
      <c r="B22" s="18"/>
      <c r="C22" s="18"/>
      <c r="D22" s="18"/>
      <c r="E22" s="9" t="str">
        <f aca="false">IF(B22="","",B22*$D$4+C22)</f>
        <v/>
      </c>
      <c r="F22" s="9" t="str">
        <f aca="false">IF(D22="","",D22-C22)</f>
        <v/>
      </c>
      <c r="G22" s="9" t="str">
        <f aca="false">IF(OR(B22="",B22=0),"",F22/B22)</f>
        <v/>
      </c>
      <c r="H22" s="2" t="str">
        <f aca="false">IF(D22="","",IF(D22&gt;=E22,"✔ rentabel","✖ unter Mindestpreis"))</f>
        <v/>
      </c>
    </row>
    <row r="23" customFormat="false" ht="15" hidden="false" customHeight="false" outlineLevel="0" collapsed="false">
      <c r="A23" s="18"/>
      <c r="B23" s="18"/>
      <c r="C23" s="18"/>
      <c r="D23" s="18"/>
      <c r="E23" s="9" t="str">
        <f aca="false">IF(B23="","",B23*$D$4+C23)</f>
        <v/>
      </c>
      <c r="F23" s="9" t="str">
        <f aca="false">IF(D23="","",D23-C23)</f>
        <v/>
      </c>
      <c r="G23" s="9" t="str">
        <f aca="false">IF(OR(B23="",B23=0),"",F23/B23)</f>
        <v/>
      </c>
      <c r="H23" s="2" t="str">
        <f aca="false">IF(D23="","",IF(D23&gt;=E23,"✔ rentabel","✖ unter Mindestpreis"))</f>
        <v/>
      </c>
    </row>
    <row r="24" customFormat="false" ht="15" hidden="false" customHeight="false" outlineLevel="0" collapsed="false">
      <c r="A24" s="18"/>
      <c r="B24" s="18"/>
      <c r="C24" s="18"/>
      <c r="D24" s="18"/>
      <c r="E24" s="9" t="str">
        <f aca="false">IF(B24="","",B24*$D$4+C24)</f>
        <v/>
      </c>
      <c r="F24" s="9" t="str">
        <f aca="false">IF(D24="","",D24-C24)</f>
        <v/>
      </c>
      <c r="G24" s="9" t="str">
        <f aca="false">IF(OR(B24="",B24=0),"",F24/B24)</f>
        <v/>
      </c>
      <c r="H24" s="2" t="str">
        <f aca="false">IF(D24="","",IF(D24&gt;=E24,"✔ rentabel","✖ unter Mindestpreis"))</f>
        <v/>
      </c>
    </row>
    <row r="25" customFormat="false" ht="15" hidden="false" customHeight="false" outlineLevel="0" collapsed="false">
      <c r="A25" s="18"/>
      <c r="B25" s="18"/>
      <c r="C25" s="18"/>
      <c r="D25" s="18"/>
      <c r="E25" s="9" t="str">
        <f aca="false">IF(B25="","",B25*$D$4+C25)</f>
        <v/>
      </c>
      <c r="F25" s="9" t="str">
        <f aca="false">IF(D25="","",D25-C25)</f>
        <v/>
      </c>
      <c r="G25" s="9" t="str">
        <f aca="false">IF(OR(B25="",B25=0),"",F25/B25)</f>
        <v/>
      </c>
      <c r="H25" s="2" t="str">
        <f aca="false">IF(D25="","",IF(D25&gt;=E25,"✔ rentabel","✖ unter Mindestpreis"))</f>
        <v/>
      </c>
    </row>
    <row r="26" customFormat="false" ht="15" hidden="false" customHeight="false" outlineLevel="0" collapsed="false">
      <c r="A26" s="18"/>
      <c r="B26" s="18"/>
      <c r="C26" s="18"/>
      <c r="D26" s="18"/>
      <c r="E26" s="9" t="str">
        <f aca="false">IF(B26="","",B26*$D$4+C26)</f>
        <v/>
      </c>
      <c r="F26" s="9" t="str">
        <f aca="false">IF(D26="","",D26-C26)</f>
        <v/>
      </c>
      <c r="G26" s="9" t="str">
        <f aca="false">IF(OR(B26="",B26=0),"",F26/B26)</f>
        <v/>
      </c>
      <c r="H26" s="2" t="str">
        <f aca="false">IF(D26="","",IF(D26&gt;=E26,"✔ rentabel","✖ unter Mindestpreis"))</f>
        <v/>
      </c>
    </row>
    <row r="27" customFormat="false" ht="15" hidden="false" customHeight="false" outlineLevel="0" collapsed="false">
      <c r="A27" s="18"/>
      <c r="B27" s="18"/>
      <c r="C27" s="18"/>
      <c r="D27" s="18"/>
      <c r="E27" s="9" t="str">
        <f aca="false">IF(B27="","",B27*$D$4+C27)</f>
        <v/>
      </c>
      <c r="F27" s="9" t="str">
        <f aca="false">IF(D27="","",D27-C27)</f>
        <v/>
      </c>
      <c r="G27" s="9" t="str">
        <f aca="false">IF(OR(B27="",B27=0),"",F27/B27)</f>
        <v/>
      </c>
      <c r="H27" s="2" t="str">
        <f aca="false">IF(D27="","",IF(D27&gt;=E27,"✔ rentabel","✖ unter Mindestpreis"))</f>
        <v/>
      </c>
    </row>
    <row r="28" customFormat="false" ht="15" hidden="false" customHeight="false" outlineLevel="0" collapsed="false">
      <c r="A28" s="18"/>
      <c r="B28" s="18"/>
      <c r="C28" s="18"/>
      <c r="D28" s="18"/>
      <c r="E28" s="9" t="str">
        <f aca="false">IF(B28="","",B28*$D$4+C28)</f>
        <v/>
      </c>
      <c r="F28" s="9" t="str">
        <f aca="false">IF(D28="","",D28-C28)</f>
        <v/>
      </c>
      <c r="G28" s="9" t="str">
        <f aca="false">IF(OR(B28="",B28=0),"",F28/B28)</f>
        <v/>
      </c>
      <c r="H28" s="2" t="str">
        <f aca="false">IF(D28="","",IF(D28&gt;=E28,"✔ rentabel","✖ unter Mindestpreis"))</f>
        <v/>
      </c>
    </row>
    <row r="29" customFormat="false" ht="15" hidden="false" customHeight="false" outlineLevel="0" collapsed="false">
      <c r="A29" s="18"/>
      <c r="B29" s="18"/>
      <c r="C29" s="18"/>
      <c r="D29" s="18"/>
      <c r="E29" s="9" t="str">
        <f aca="false">IF(B29="","",B29*$D$4+C29)</f>
        <v/>
      </c>
      <c r="F29" s="9" t="str">
        <f aca="false">IF(D29="","",D29-C29)</f>
        <v/>
      </c>
      <c r="G29" s="9" t="str">
        <f aca="false">IF(OR(B29="",B29=0),"",F29/B29)</f>
        <v/>
      </c>
      <c r="H29" s="2" t="str">
        <f aca="false">IF(D29="","",IF(D29&gt;=E29,"✔ rentabel","✖ unter Mindestpreis"))</f>
        <v/>
      </c>
    </row>
    <row r="30" customFormat="false" ht="15" hidden="false" customHeight="false" outlineLevel="0" collapsed="false">
      <c r="A30" s="18"/>
      <c r="B30" s="18"/>
      <c r="C30" s="18"/>
      <c r="D30" s="18"/>
      <c r="E30" s="9" t="str">
        <f aca="false">IF(B30="","",B30*$D$4+C30)</f>
        <v/>
      </c>
      <c r="F30" s="9" t="str">
        <f aca="false">IF(D30="","",D30-C30)</f>
        <v/>
      </c>
      <c r="G30" s="9" t="str">
        <f aca="false">IF(OR(B30="",B30=0),"",F30/B30)</f>
        <v/>
      </c>
      <c r="H30" s="2" t="str">
        <f aca="false">IF(D30="","",IF(D30&gt;=E30,"✔ rentabel","✖ unter Mindestpreis"))</f>
        <v/>
      </c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</row>
    <row r="33" customFormat="false" ht="15" hidden="false" customHeight="false" outlineLevel="0" collapsed="false">
      <c r="A33" s="19" t="s">
        <v>59</v>
      </c>
      <c r="B33" s="2"/>
      <c r="C33" s="2"/>
      <c r="D33" s="2"/>
      <c r="E33" s="2"/>
      <c r="F33" s="2"/>
      <c r="G33" s="2"/>
      <c r="H33" s="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2026-11-03T17:40:44Z</dcterms:created>
  <dc:creator>openpyxl</dc:creator>
  <dc:description/>
  <dc:language>en-US</dc:language>
  <cp:lastModifiedBy/>
  <dcterms:modified xsi:type="dcterms:W3CDTF">2026-11-03T17:40:44Z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